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peter/Downloads/"/>
    </mc:Choice>
  </mc:AlternateContent>
  <xr:revisionPtr revIDLastSave="0" documentId="13_ncr:1_{E05303A2-94B6-384C-87E0-913C44BCA7CB}" xr6:coauthVersionLast="47" xr6:coauthVersionMax="47" xr10:uidLastSave="{00000000-0000-0000-0000-000000000000}"/>
  <bookViews>
    <workbookView xWindow="2840" yWindow="1280" windowWidth="34420" windowHeight="22920" xr2:uid="{00000000-000D-0000-FFFF-FFFF00000000}"/>
  </bookViews>
  <sheets>
    <sheet name="HN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  <c r="D27" i="1"/>
  <c r="C27" i="1"/>
  <c r="B27" i="1"/>
  <c r="L23" i="1"/>
  <c r="C10" i="1" l="1"/>
  <c r="K33" i="1" l="1"/>
  <c r="K39" i="1" s="1"/>
  <c r="K40" i="1" s="1"/>
  <c r="B33" i="1"/>
  <c r="B39" i="1" s="1"/>
  <c r="B40" i="1" s="1"/>
  <c r="C33" i="1"/>
  <c r="C39" i="1" s="1"/>
  <c r="C40" i="1" s="1"/>
  <c r="D33" i="1"/>
  <c r="D39" i="1" s="1"/>
  <c r="D40" i="1" s="1"/>
  <c r="E33" i="1"/>
  <c r="E39" i="1" s="1"/>
  <c r="E40" i="1" s="1"/>
  <c r="F33" i="1"/>
  <c r="F39" i="1" s="1"/>
  <c r="F40" i="1" s="1"/>
  <c r="G33" i="1"/>
  <c r="G39" i="1" s="1"/>
  <c r="G40" i="1" s="1"/>
  <c r="H33" i="1"/>
  <c r="H39" i="1" s="1"/>
  <c r="H40" i="1" s="1"/>
  <c r="J33" i="1"/>
  <c r="J39" i="1" s="1"/>
  <c r="J40" i="1" s="1"/>
  <c r="I33" i="1"/>
  <c r="I39" i="1" s="1"/>
  <c r="I40" i="1" s="1"/>
  <c r="K41" i="1" l="1"/>
  <c r="E41" i="1"/>
  <c r="D41" i="1"/>
  <c r="C41" i="1"/>
  <c r="I41" i="1"/>
  <c r="H41" i="1"/>
  <c r="G41" i="1"/>
  <c r="F41" i="1"/>
  <c r="J41" i="1"/>
</calcChain>
</file>

<file path=xl/sharedStrings.xml><?xml version="1.0" encoding="utf-8"?>
<sst xmlns="http://schemas.openxmlformats.org/spreadsheetml/2006/main" count="38" uniqueCount="37">
  <si>
    <t>Hopkinton's tax rate is $15.81 per $1,000 of value.</t>
  </si>
  <si>
    <t>Supporting</t>
  </si>
  <si>
    <t>Tax Rate</t>
  </si>
  <si>
    <t>per $ of value</t>
  </si>
  <si>
    <t>We made every effort to calculate correctly, but we do not guarantee the accuracy of the numbers.</t>
  </si>
  <si>
    <t>(source)</t>
  </si>
  <si>
    <r>
      <rPr>
        <b/>
        <u/>
        <sz val="12"/>
        <color rgb="FF1155CC"/>
        <rFont val="Calibri"/>
        <family val="2"/>
        <scheme val="minor"/>
      </rPr>
      <t>Search for your home here</t>
    </r>
    <r>
      <rPr>
        <b/>
        <sz val="12"/>
        <color rgb="FF1F1F1F"/>
        <rFont val="Calibri"/>
        <family val="2"/>
        <scheme val="minor"/>
      </rPr>
      <t>. Look for the "Total Value" column and plug that in to cell C7.</t>
    </r>
  </si>
  <si>
    <t>HopNews Elmwood School Interactive Property Tax Calculator</t>
  </si>
  <si>
    <t>Interest rate: 4.55%</t>
  </si>
  <si>
    <t>Amount to borrow: $90,605,990</t>
  </si>
  <si>
    <t>Notes</t>
  </si>
  <si>
    <t>Assessed Value</t>
  </si>
  <si>
    <t>⬅️ replace this field with the Total Value from Patriot Properties. This is your Assessed Value.</t>
  </si>
  <si>
    <t>Your Estimated Tax (2023)</t>
  </si>
  <si>
    <t>The table below shows the projected property tax increase needed to fund the Elmwood School Replacement project.</t>
  </si>
  <si>
    <t>Your Calculated Tax Increase for Elmwood School Replacement Project</t>
  </si>
  <si>
    <t>Average Hopkinton Home (valued at $753,300) Tax Increase for Elmwood School Replacement Project</t>
  </si>
  <si>
    <t>Projected Operating Expense increase % and $ YoY</t>
  </si>
  <si>
    <t>The Board of Assessors has projected Town Operating Expenses will increase over the next ten years. Your share of the increase is calculated in this table.</t>
  </si>
  <si>
    <t>% Year over Year</t>
  </si>
  <si>
    <r>
      <t xml:space="preserve">Your </t>
    </r>
    <r>
      <rPr>
        <b/>
        <u/>
        <sz val="12"/>
        <color theme="1"/>
        <rFont val="Calibri (Body)"/>
      </rPr>
      <t>total tax</t>
    </r>
    <r>
      <rPr>
        <b/>
        <sz val="12"/>
        <color theme="1"/>
        <rFont val="Calibri"/>
        <family val="2"/>
        <scheme val="minor"/>
      </rPr>
      <t xml:space="preserve"> increase for Elmwood School Replacement and Operating Expenses (but excluding any new capital projects) is in this table.</t>
    </r>
  </si>
  <si>
    <t xml:space="preserve">Disclaimer: This calculator was reverse engineered based on a supporting document made available by the Town of Hopkinton. </t>
  </si>
  <si>
    <t>Projected Total Tax increase (Elmwood + Operating Expenses) and Total Property Tax</t>
  </si>
  <si>
    <t>⬅️ this is approximately what you pay in property tax today</t>
  </si>
  <si>
    <t>⬅️ this is the amount Hopkinton must borrow after receiving $61 million in MSBA funding</t>
  </si>
  <si>
    <t>(link)</t>
  </si>
  <si>
    <t>⬅️ this is the blended interest rate over the borrowing term. It may be higher or lower as rates fluctuate.</t>
  </si>
  <si>
    <t>The town will not borrow all $90 million at once. Instead, it will be borrowed over time as it is need for project phases.</t>
  </si>
  <si>
    <t>STEP 1</t>
  </si>
  <si>
    <t>Determine the Assessed Value of your Property.</t>
  </si>
  <si>
    <t>STEP 2</t>
  </si>
  <si>
    <t>Replace cell C7 with the Assessed Value of Subject Property.</t>
  </si>
  <si>
    <t>Total $ increase / year</t>
  </si>
  <si>
    <t>Total $ tax / year</t>
  </si>
  <si>
    <t>Tax $ increase / year</t>
  </si>
  <si>
    <t>% increase / year</t>
  </si>
  <si>
    <t>Amount $ to borrow /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</si>
</sst>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18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1F1F1F"/>
      <name val="Calibri"/>
      <family val="2"/>
      <scheme val="minor"/>
    </font>
    <font>
      <b/>
      <u/>
      <sz val="12"/>
      <color rgb="FF1155CC"/>
      <name val="Calibri"/>
      <family val="2"/>
      <scheme val="minor"/>
    </font>
    <font>
      <b/>
      <sz val="12"/>
      <color rgb="FF1F1F1F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0"/>
      <name val="Calibri"/>
      <family val="2"/>
    </font>
    <font>
      <b/>
      <u/>
      <sz val="12"/>
      <color theme="1"/>
      <name val="Calibri (Body)"/>
    </font>
    <font>
      <b/>
      <sz val="12"/>
      <color rgb="FF1F1F1F"/>
      <name val="Calibri"/>
      <family val="2"/>
    </font>
    <font>
      <i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rgb="FF3C78D8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C9DAF8"/>
      </patternFill>
    </fill>
    <fill>
      <patternFill patternType="solid">
        <fgColor theme="1" tint="0.499984740745262"/>
        <bgColor rgb="FF3C78D8"/>
      </patternFill>
    </fill>
    <fill>
      <patternFill patternType="solid">
        <fgColor theme="2" tint="-0.14999847407452621"/>
        <bgColor rgb="FFC9DAF8"/>
      </patternFill>
    </fill>
    <fill>
      <patternFill patternType="solid">
        <fgColor theme="9"/>
        <bgColor rgb="FFFFF2CC"/>
      </patternFill>
    </fill>
    <fill>
      <patternFill patternType="solid">
        <fgColor theme="9"/>
        <bgColor rgb="FF3C78D8"/>
      </patternFill>
    </fill>
    <fill>
      <patternFill patternType="solid">
        <fgColor theme="9" tint="0.79998168889431442"/>
        <bgColor rgb="FFC9DAF8"/>
      </patternFill>
    </fill>
    <fill>
      <patternFill patternType="solid">
        <fgColor theme="4"/>
        <bgColor rgb="FF3C78D8"/>
      </patternFill>
    </fill>
    <fill>
      <patternFill patternType="solid">
        <fgColor theme="4" tint="0.79998168889431442"/>
        <bgColor rgb="FFC9DAF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4" fontId="3" fillId="0" borderId="0" xfId="0" applyNumberFormat="1" applyFont="1"/>
    <xf numFmtId="0" fontId="4" fillId="0" borderId="0" xfId="0" applyFont="1"/>
    <xf numFmtId="165" fontId="2" fillId="0" borderId="0" xfId="0" applyNumberFormat="1" applyFont="1"/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10" fontId="2" fillId="0" borderId="0" xfId="0" applyNumberFormat="1" applyFont="1"/>
    <xf numFmtId="0" fontId="6" fillId="0" borderId="0" xfId="0" applyFont="1"/>
    <xf numFmtId="10" fontId="8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13" fillId="0" borderId="0" xfId="0" applyFont="1"/>
    <xf numFmtId="0" fontId="4" fillId="4" borderId="0" xfId="0" applyFont="1" applyFill="1"/>
    <xf numFmtId="0" fontId="5" fillId="2" borderId="0" xfId="0" applyFont="1" applyFill="1"/>
    <xf numFmtId="0" fontId="0" fillId="3" borderId="0" xfId="0" applyFill="1"/>
    <xf numFmtId="0" fontId="4" fillId="6" borderId="0" xfId="0" applyFont="1" applyFill="1"/>
    <xf numFmtId="0" fontId="5" fillId="5" borderId="0" xfId="0" applyFont="1" applyFill="1"/>
    <xf numFmtId="0" fontId="4" fillId="0" borderId="0" xfId="0" applyFont="1" applyAlignment="1">
      <alignment horizontal="right"/>
    </xf>
    <xf numFmtId="164" fontId="14" fillId="7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0" fontId="5" fillId="8" borderId="0" xfId="0" applyFont="1" applyFill="1"/>
    <xf numFmtId="0" fontId="4" fillId="9" borderId="0" xfId="0" applyFont="1" applyFill="1"/>
    <xf numFmtId="0" fontId="5" fillId="10" borderId="0" xfId="0" applyFont="1" applyFill="1"/>
    <xf numFmtId="0" fontId="4" fillId="11" borderId="0" xfId="0" applyFont="1" applyFill="1"/>
    <xf numFmtId="166" fontId="1" fillId="0" borderId="0" xfId="0" applyNumberFormat="1" applyFont="1"/>
    <xf numFmtId="0" fontId="7" fillId="0" borderId="0" xfId="1"/>
    <xf numFmtId="0" fontId="16" fillId="0" borderId="0" xfId="0" applyFont="1"/>
    <xf numFmtId="164" fontId="17" fillId="0" borderId="0" xfId="0" applyNumberFormat="1" applyFont="1" applyAlignment="1">
      <alignment horizontal="right"/>
    </xf>
    <xf numFmtId="166" fontId="17" fillId="0" borderId="0" xfId="2" applyNumberFormat="1" applyFont="1"/>
    <xf numFmtId="0" fontId="0" fillId="12" borderId="0" xfId="0" applyFill="1"/>
    <xf numFmtId="0" fontId="0" fillId="13" borderId="0" xfId="0" applyFill="1"/>
    <xf numFmtId="0" fontId="0" fillId="14" borderId="0" xfId="0" applyFill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solidFill>
                      <a:srgbClr val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'HN Calculator'!$B$26:$K$26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'HN Calculator'!$B$40:$K$40</c:f>
              <c:numCache>
                <c:formatCode>_("$"* #,##0_);_("$"* \(#,##0\);_("$"* "-"??_);_(@_)</c:formatCode>
                <c:ptCount val="10"/>
                <c:pt idx="0">
                  <c:v>13814.402211999999</c:v>
                </c:pt>
                <c:pt idx="1">
                  <c:v>13980.166652</c:v>
                </c:pt>
                <c:pt idx="2">
                  <c:v>14350.166652</c:v>
                </c:pt>
                <c:pt idx="3">
                  <c:v>14627.402211999999</c:v>
                </c:pt>
                <c:pt idx="4">
                  <c:v>14738.402211999999</c:v>
                </c:pt>
                <c:pt idx="5">
                  <c:v>14719.402211999999</c:v>
                </c:pt>
                <c:pt idx="6">
                  <c:v>14701.402211999999</c:v>
                </c:pt>
                <c:pt idx="7">
                  <c:v>14830.643096</c:v>
                </c:pt>
                <c:pt idx="8">
                  <c:v>14811.643096</c:v>
                </c:pt>
                <c:pt idx="9">
                  <c:v>14792.643096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F23-E844-864B-0A3670057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598091"/>
        <c:axId val="438325772"/>
      </c:barChart>
      <c:catAx>
        <c:axId val="9405980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Projected Total Property</a:t>
                </a:r>
                <a:r>
                  <a:rPr lang="en-US" baseline="0"/>
                  <a:t> Tax (excludes future capital projects)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  <a:endParaRPr lang="en-US"/>
          </a:p>
        </c:txPr>
        <c:crossAx val="438325772"/>
        <c:crosses val="autoZero"/>
        <c:auto val="1"/>
        <c:lblAlgn val="ctr"/>
        <c:lblOffset val="100"/>
        <c:noMultiLvlLbl val="1"/>
      </c:catAx>
      <c:valAx>
        <c:axId val="438325772"/>
        <c:scaling>
          <c:orientation val="minMax"/>
        </c:scaling>
        <c:delete val="1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endParaRPr lang="en-US"/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94059809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13881</xdr:colOff>
      <xdr:row>42</xdr:row>
      <xdr:rowOff>3123</xdr:rowOff>
    </xdr:from>
    <xdr:ext cx="9833824" cy="24860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3</xdr:col>
      <xdr:colOff>1450437</xdr:colOff>
      <xdr:row>4</xdr:row>
      <xdr:rowOff>62459</xdr:rowOff>
    </xdr:from>
    <xdr:to>
      <xdr:col>5</xdr:col>
      <xdr:colOff>34700</xdr:colOff>
      <xdr:row>5</xdr:row>
      <xdr:rowOff>145738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A9DBE86-2619-C3A3-365D-93DD228053F2}"/>
            </a:ext>
          </a:extLst>
        </xdr:cNvPr>
        <xdr:cNvCxnSpPr/>
      </xdr:nvCxnSpPr>
      <xdr:spPr>
        <a:xfrm flipH="1">
          <a:off x="4830164" y="902186"/>
          <a:ext cx="916066" cy="270656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1693333</xdr:colOff>
      <xdr:row>34</xdr:row>
      <xdr:rowOff>83279</xdr:rowOff>
    </xdr:from>
    <xdr:to>
      <xdr:col>11</xdr:col>
      <xdr:colOff>215136</xdr:colOff>
      <xdr:row>41</xdr:row>
      <xdr:rowOff>131858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E8479E40-8406-CC31-EC32-4406444C1912}"/>
            </a:ext>
          </a:extLst>
        </xdr:cNvPr>
        <xdr:cNvSpPr/>
      </xdr:nvSpPr>
      <xdr:spPr>
        <a:xfrm>
          <a:off x="1693333" y="5836448"/>
          <a:ext cx="10638852" cy="136021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pnews.com/msba-formalizes-elmwood-funding-commitment-increases-amount/" TargetMode="External"/><Relationship Id="rId2" Type="http://schemas.openxmlformats.org/officeDocument/2006/relationships/hyperlink" Target="https://hopnews.com/wp-content/uploads/2023/11/Elmwood-2023-10-23-tax-impact-timing-Elmwood-Replacement-Only-Cost-Tool.pdf" TargetMode="External"/><Relationship Id="rId1" Type="http://schemas.openxmlformats.org/officeDocument/2006/relationships/hyperlink" Target="https://hopkinton.patriotproperties.com/default.as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9"/>
  <sheetViews>
    <sheetView tabSelected="1" zoomScale="144" zoomScaleNormal="144" workbookViewId="0"/>
  </sheetViews>
  <sheetFormatPr baseColWidth="10" defaultColWidth="11.1640625" defaultRowHeight="15" customHeight="1" x14ac:dyDescent="0.2"/>
  <cols>
    <col min="1" max="1" width="23.6640625" customWidth="1"/>
    <col min="2" max="2" width="23" customWidth="1"/>
    <col min="3" max="3" width="17.6640625" customWidth="1"/>
    <col min="4" max="4" width="21.1640625" customWidth="1"/>
    <col min="5" max="6" width="12.5" bestFit="1" customWidth="1"/>
    <col min="7" max="10" width="9.5" bestFit="1" customWidth="1"/>
    <col min="11" max="11" width="10.6640625" customWidth="1"/>
    <col min="12" max="12" width="12.83203125" customWidth="1"/>
    <col min="13" max="13" width="9.5" bestFit="1" customWidth="1"/>
    <col min="14" max="27" width="10.5" customWidth="1"/>
  </cols>
  <sheetData>
    <row r="1" spans="1:13" ht="21" x14ac:dyDescent="0.25">
      <c r="A1" s="17" t="s">
        <v>7</v>
      </c>
    </row>
    <row r="2" spans="1:13" ht="16" x14ac:dyDescent="0.2">
      <c r="B2" s="1"/>
      <c r="C2" s="2"/>
    </row>
    <row r="3" spans="1:13" ht="15.75" customHeight="1" x14ac:dyDescent="0.2">
      <c r="A3" s="23" t="s">
        <v>28</v>
      </c>
      <c r="B3" s="33" t="s">
        <v>29</v>
      </c>
      <c r="C3" s="2"/>
    </row>
    <row r="4" spans="1:13" ht="15.75" customHeight="1" x14ac:dyDescent="0.2">
      <c r="B4" s="14" t="s">
        <v>6</v>
      </c>
      <c r="C4" s="2"/>
    </row>
    <row r="5" spans="1:13" ht="15.75" customHeight="1" x14ac:dyDescent="0.2">
      <c r="B5" s="3"/>
      <c r="C5" s="2"/>
    </row>
    <row r="6" spans="1:13" ht="15.75" customHeight="1" x14ac:dyDescent="0.2">
      <c r="A6" s="23" t="s">
        <v>30</v>
      </c>
      <c r="B6" s="33" t="s">
        <v>31</v>
      </c>
      <c r="C6" s="2"/>
    </row>
    <row r="7" spans="1:13" ht="18" customHeight="1" x14ac:dyDescent="0.2">
      <c r="B7" s="15" t="s">
        <v>11</v>
      </c>
      <c r="C7" s="24">
        <v>852400</v>
      </c>
      <c r="D7" s="16" t="s">
        <v>12</v>
      </c>
    </row>
    <row r="8" spans="1:13" ht="15.75" customHeight="1" x14ac:dyDescent="0.2">
      <c r="B8" s="1"/>
    </row>
    <row r="9" spans="1:13" ht="15.75" customHeight="1" x14ac:dyDescent="0.2">
      <c r="B9" s="3" t="s">
        <v>0</v>
      </c>
      <c r="I9" s="16"/>
    </row>
    <row r="10" spans="1:13" ht="15.75" customHeight="1" x14ac:dyDescent="0.2">
      <c r="B10" s="15" t="s">
        <v>13</v>
      </c>
      <c r="C10" s="4">
        <f>(C7/$C$60)*$B$60</f>
        <v>13476.444</v>
      </c>
      <c r="D10" s="16" t="s">
        <v>23</v>
      </c>
      <c r="I10" s="16"/>
    </row>
    <row r="11" spans="1:13" ht="15.75" customHeight="1" x14ac:dyDescent="0.2">
      <c r="B11" s="3"/>
      <c r="C11" s="2"/>
      <c r="D11" s="5"/>
      <c r="E11" s="5"/>
      <c r="F11" s="5"/>
      <c r="G11" s="5"/>
      <c r="H11" s="5"/>
      <c r="I11" s="16"/>
      <c r="J11" s="5"/>
      <c r="K11" s="5"/>
      <c r="L11" s="5"/>
      <c r="M11" s="5"/>
    </row>
    <row r="12" spans="1:13" ht="15.75" customHeight="1" x14ac:dyDescent="0.2">
      <c r="B12" s="3" t="s">
        <v>14</v>
      </c>
      <c r="C12" s="2"/>
      <c r="D12" s="5"/>
      <c r="E12" s="5"/>
      <c r="F12" s="5"/>
      <c r="G12" s="5"/>
      <c r="H12" s="5"/>
      <c r="I12" s="16"/>
      <c r="J12" s="5"/>
      <c r="K12" s="5"/>
      <c r="L12" s="5"/>
      <c r="M12" s="5"/>
    </row>
    <row r="13" spans="1:13" ht="15.75" customHeight="1" x14ac:dyDescent="0.2">
      <c r="C13" s="2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5.75" customHeight="1" x14ac:dyDescent="0.2">
      <c r="B14" s="12" t="s">
        <v>10</v>
      </c>
      <c r="D14" s="3"/>
    </row>
    <row r="15" spans="1:13" ht="15.75" customHeight="1" x14ac:dyDescent="0.2">
      <c r="B15" s="3" t="s">
        <v>9</v>
      </c>
      <c r="D15" s="16" t="s">
        <v>24</v>
      </c>
      <c r="K15" s="32" t="s">
        <v>25</v>
      </c>
    </row>
    <row r="16" spans="1:13" ht="15.75" customHeight="1" x14ac:dyDescent="0.2">
      <c r="B16" s="3" t="s">
        <v>8</v>
      </c>
      <c r="D16" s="16" t="s">
        <v>26</v>
      </c>
    </row>
    <row r="17" spans="1:14" ht="15.75" customHeight="1" x14ac:dyDescent="0.2"/>
    <row r="18" spans="1:14" ht="15.75" customHeight="1" x14ac:dyDescent="0.2">
      <c r="B18" s="22" t="s">
        <v>16</v>
      </c>
      <c r="C18" s="22"/>
      <c r="D18" s="22"/>
      <c r="E18" s="22"/>
      <c r="F18" s="22"/>
      <c r="G18" s="22"/>
      <c r="H18" s="22"/>
      <c r="I18" s="22"/>
      <c r="J18" s="22"/>
      <c r="K18" s="22"/>
    </row>
    <row r="19" spans="1:14" ht="15.75" customHeight="1" x14ac:dyDescent="0.2">
      <c r="B19" s="21">
        <v>2024</v>
      </c>
      <c r="C19" s="21">
        <v>2025</v>
      </c>
      <c r="D19" s="21">
        <v>2026</v>
      </c>
      <c r="E19" s="21">
        <v>2027</v>
      </c>
      <c r="F19" s="21">
        <v>2028</v>
      </c>
      <c r="G19" s="21">
        <v>2029</v>
      </c>
      <c r="H19" s="21">
        <v>2030</v>
      </c>
      <c r="I19" s="21">
        <v>2031</v>
      </c>
      <c r="J19" s="21">
        <v>2032</v>
      </c>
      <c r="K19" s="21">
        <v>2033</v>
      </c>
    </row>
    <row r="20" spans="1:14" ht="15.75" customHeight="1" x14ac:dyDescent="0.2">
      <c r="B20" s="7">
        <v>28</v>
      </c>
      <c r="C20" s="6">
        <v>59</v>
      </c>
      <c r="D20" s="6">
        <v>429</v>
      </c>
      <c r="E20" s="6">
        <v>841</v>
      </c>
      <c r="F20" s="6">
        <v>952</v>
      </c>
      <c r="G20" s="6">
        <v>933</v>
      </c>
      <c r="H20" s="6">
        <v>915</v>
      </c>
      <c r="I20" s="6">
        <v>896</v>
      </c>
      <c r="J20" s="6">
        <v>877</v>
      </c>
      <c r="K20" s="6">
        <v>858</v>
      </c>
    </row>
    <row r="21" spans="1:14" ht="15.75" customHeight="1" x14ac:dyDescent="0.2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1:14" ht="15.75" customHeight="1" x14ac:dyDescent="0.2">
      <c r="B22" s="3" t="s">
        <v>27</v>
      </c>
      <c r="C22" s="6"/>
      <c r="D22" s="6"/>
      <c r="E22" s="6"/>
      <c r="F22" s="6"/>
      <c r="G22" s="6"/>
      <c r="H22" s="6"/>
      <c r="I22" s="6"/>
      <c r="J22" s="6"/>
      <c r="K22" s="6"/>
    </row>
    <row r="23" spans="1:14" ht="15.75" customHeight="1" x14ac:dyDescent="0.2">
      <c r="A23" s="3" t="s">
        <v>36</v>
      </c>
      <c r="B23" s="7">
        <v>2554158</v>
      </c>
      <c r="C23" s="6">
        <v>2976722</v>
      </c>
      <c r="D23" s="6">
        <v>34332684</v>
      </c>
      <c r="E23" s="6">
        <v>38963729</v>
      </c>
      <c r="F23" s="6">
        <v>11778697</v>
      </c>
      <c r="G23" s="6">
        <v>100</v>
      </c>
      <c r="H23" s="6">
        <v>100</v>
      </c>
      <c r="I23" s="6">
        <v>100</v>
      </c>
      <c r="J23" s="6">
        <v>100</v>
      </c>
      <c r="K23" s="6">
        <v>600</v>
      </c>
      <c r="L23" s="10">
        <f>SUM(B23:K23)</f>
        <v>90606990</v>
      </c>
      <c r="N23" s="6"/>
    </row>
    <row r="24" spans="1:14" ht="15.75" customHeight="1" x14ac:dyDescent="0.2">
      <c r="A24" s="16"/>
      <c r="B24" s="7"/>
      <c r="C24" s="6"/>
      <c r="D24" s="6"/>
      <c r="E24" s="6"/>
      <c r="F24" s="6"/>
      <c r="G24" s="6"/>
      <c r="H24" s="6"/>
      <c r="I24" s="6"/>
      <c r="J24" s="6"/>
      <c r="K24" s="6"/>
      <c r="N24" s="6"/>
    </row>
    <row r="25" spans="1:14" ht="15.75" customHeight="1" x14ac:dyDescent="0.2">
      <c r="B25" s="19" t="s">
        <v>15</v>
      </c>
      <c r="C25" s="20"/>
      <c r="D25" s="20"/>
      <c r="E25" s="20"/>
      <c r="F25" s="20"/>
      <c r="G25" s="20"/>
      <c r="H25" s="20"/>
      <c r="I25" s="20"/>
      <c r="J25" s="20"/>
      <c r="K25" s="20"/>
      <c r="M25" s="6"/>
    </row>
    <row r="26" spans="1:14" ht="15.75" customHeight="1" x14ac:dyDescent="0.2">
      <c r="A26" s="36"/>
      <c r="B26" s="18">
        <v>2024</v>
      </c>
      <c r="C26" s="18">
        <v>2025</v>
      </c>
      <c r="D26" s="18">
        <v>2026</v>
      </c>
      <c r="E26" s="18">
        <v>2027</v>
      </c>
      <c r="F26" s="18">
        <v>2028</v>
      </c>
      <c r="G26" s="18">
        <v>2029</v>
      </c>
      <c r="H26" s="18">
        <v>2030</v>
      </c>
      <c r="I26" s="18">
        <v>2031</v>
      </c>
      <c r="J26" s="18">
        <v>2032</v>
      </c>
      <c r="K26" s="18">
        <v>2033</v>
      </c>
      <c r="M26" s="6"/>
    </row>
    <row r="27" spans="1:14" ht="15.75" customHeight="1" x14ac:dyDescent="0.2">
      <c r="A27" s="3" t="s">
        <v>34</v>
      </c>
      <c r="B27" s="7">
        <f>($C7/852400)*B20</f>
        <v>28</v>
      </c>
      <c r="C27" s="7">
        <f t="shared" ref="C27:K27" si="0">($C7/852400)*C20</f>
        <v>59</v>
      </c>
      <c r="D27" s="7">
        <f t="shared" si="0"/>
        <v>429</v>
      </c>
      <c r="E27" s="7">
        <f t="shared" si="0"/>
        <v>841</v>
      </c>
      <c r="F27" s="7">
        <f t="shared" si="0"/>
        <v>952</v>
      </c>
      <c r="G27" s="7">
        <f t="shared" si="0"/>
        <v>933</v>
      </c>
      <c r="H27" s="7">
        <f t="shared" si="0"/>
        <v>915</v>
      </c>
      <c r="I27" s="7">
        <f t="shared" si="0"/>
        <v>896</v>
      </c>
      <c r="J27" s="7">
        <f t="shared" si="0"/>
        <v>877</v>
      </c>
      <c r="K27" s="7">
        <f t="shared" si="0"/>
        <v>858</v>
      </c>
      <c r="M27" s="6"/>
    </row>
    <row r="28" spans="1:14" ht="15.75" customHeight="1" x14ac:dyDescent="0.2"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4" ht="15.75" customHeight="1" x14ac:dyDescent="0.2">
      <c r="B29" s="3" t="s">
        <v>18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4" ht="15.75" customHeight="1" x14ac:dyDescent="0.2">
      <c r="B30" s="27" t="s">
        <v>17</v>
      </c>
      <c r="C30" s="27"/>
      <c r="D30" s="27"/>
      <c r="E30" s="27"/>
      <c r="F30" s="27"/>
      <c r="G30" s="27"/>
      <c r="H30" s="27"/>
      <c r="I30" s="27"/>
      <c r="J30" s="27"/>
      <c r="K30" s="27"/>
      <c r="L30" s="8"/>
      <c r="M30" s="8"/>
    </row>
    <row r="31" spans="1:14" ht="15.75" customHeight="1" x14ac:dyDescent="0.2">
      <c r="A31" s="37"/>
      <c r="B31" s="28">
        <v>2024</v>
      </c>
      <c r="C31" s="28">
        <v>2025</v>
      </c>
      <c r="D31" s="28">
        <v>2026</v>
      </c>
      <c r="E31" s="28">
        <v>2027</v>
      </c>
      <c r="F31" s="28">
        <v>2028</v>
      </c>
      <c r="G31" s="28">
        <v>2029</v>
      </c>
      <c r="H31" s="28">
        <v>2030</v>
      </c>
      <c r="I31" s="28">
        <v>2031</v>
      </c>
      <c r="J31" s="28">
        <v>2032</v>
      </c>
      <c r="K31" s="28">
        <v>2033</v>
      </c>
      <c r="L31" s="8"/>
      <c r="M31" s="8"/>
    </row>
    <row r="32" spans="1:14" ht="15.75" customHeight="1" x14ac:dyDescent="0.2">
      <c r="A32" s="3" t="s">
        <v>35</v>
      </c>
      <c r="B32" s="31">
        <v>2.3E-2</v>
      </c>
      <c r="C32" s="31">
        <v>3.3000000000000002E-2</v>
      </c>
      <c r="D32" s="31">
        <v>3.3000000000000002E-2</v>
      </c>
      <c r="E32" s="31">
        <v>2.3E-2</v>
      </c>
      <c r="F32" s="31">
        <v>2.3E-2</v>
      </c>
      <c r="G32" s="31">
        <v>2.3E-2</v>
      </c>
      <c r="H32" s="31">
        <v>2.3E-2</v>
      </c>
      <c r="I32" s="31">
        <v>3.4000000000000002E-2</v>
      </c>
      <c r="J32" s="31">
        <v>3.4000000000000002E-2</v>
      </c>
      <c r="K32" s="31">
        <v>3.4000000000000002E-2</v>
      </c>
      <c r="L32" s="8"/>
      <c r="M32" s="8"/>
    </row>
    <row r="33" spans="1:13" ht="15.75" customHeight="1" x14ac:dyDescent="0.2">
      <c r="A33" s="3" t="s">
        <v>34</v>
      </c>
      <c r="B33" s="6">
        <f t="shared" ref="B33:K33" si="1">$C$10*B32</f>
        <v>309.958212</v>
      </c>
      <c r="C33" s="6">
        <f t="shared" si="1"/>
        <v>444.72265199999998</v>
      </c>
      <c r="D33" s="6">
        <f t="shared" si="1"/>
        <v>444.72265199999998</v>
      </c>
      <c r="E33" s="6">
        <f t="shared" si="1"/>
        <v>309.958212</v>
      </c>
      <c r="F33" s="6">
        <f t="shared" si="1"/>
        <v>309.958212</v>
      </c>
      <c r="G33" s="6">
        <f t="shared" si="1"/>
        <v>309.958212</v>
      </c>
      <c r="H33" s="6">
        <f t="shared" si="1"/>
        <v>309.958212</v>
      </c>
      <c r="I33" s="6">
        <f t="shared" si="1"/>
        <v>458.199096</v>
      </c>
      <c r="J33" s="6">
        <f t="shared" si="1"/>
        <v>458.199096</v>
      </c>
      <c r="K33" s="6">
        <f t="shared" si="1"/>
        <v>458.199096</v>
      </c>
    </row>
    <row r="34" spans="1:13" ht="15.75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3" ht="15.75" customHeight="1" x14ac:dyDescent="0.2">
      <c r="B35" s="3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5.75" customHeight="1" x14ac:dyDescent="0.2">
      <c r="B36" s="3" t="s">
        <v>20</v>
      </c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5.75" customHeight="1" x14ac:dyDescent="0.2">
      <c r="B37" s="29" t="s">
        <v>22</v>
      </c>
      <c r="C37" s="29"/>
      <c r="D37" s="29"/>
      <c r="E37" s="29"/>
      <c r="F37" s="29"/>
      <c r="G37" s="29"/>
      <c r="H37" s="29"/>
      <c r="I37" s="29"/>
      <c r="J37" s="29"/>
      <c r="K37" s="29"/>
      <c r="L37" s="10"/>
      <c r="M37" s="10"/>
    </row>
    <row r="38" spans="1:13" ht="15.75" customHeight="1" x14ac:dyDescent="0.2">
      <c r="A38" s="38"/>
      <c r="B38" s="30">
        <v>2024</v>
      </c>
      <c r="C38" s="30">
        <v>2025</v>
      </c>
      <c r="D38" s="30">
        <v>2026</v>
      </c>
      <c r="E38" s="30">
        <v>2027</v>
      </c>
      <c r="F38" s="30">
        <v>2028</v>
      </c>
      <c r="G38" s="30">
        <v>2029</v>
      </c>
      <c r="H38" s="30">
        <v>2030</v>
      </c>
      <c r="I38" s="30">
        <v>2031</v>
      </c>
      <c r="J38" s="30">
        <v>2032</v>
      </c>
      <c r="K38" s="30">
        <v>2033</v>
      </c>
      <c r="L38" s="10"/>
      <c r="M38" s="10"/>
    </row>
    <row r="39" spans="1:13" ht="15.75" customHeight="1" x14ac:dyDescent="0.2">
      <c r="A39" s="3" t="s">
        <v>32</v>
      </c>
      <c r="B39" s="25">
        <f>B27+B33</f>
        <v>337.958212</v>
      </c>
      <c r="C39" s="26">
        <f t="shared" ref="C39:K39" si="2">C27+C33</f>
        <v>503.72265199999998</v>
      </c>
      <c r="D39" s="26">
        <f t="shared" si="2"/>
        <v>873.72265199999993</v>
      </c>
      <c r="E39" s="26">
        <f t="shared" si="2"/>
        <v>1150.958212</v>
      </c>
      <c r="F39" s="26">
        <f t="shared" si="2"/>
        <v>1261.958212</v>
      </c>
      <c r="G39" s="26">
        <f t="shared" si="2"/>
        <v>1242.958212</v>
      </c>
      <c r="H39" s="26">
        <f t="shared" si="2"/>
        <v>1224.958212</v>
      </c>
      <c r="I39" s="26">
        <f t="shared" si="2"/>
        <v>1354.1990960000001</v>
      </c>
      <c r="J39" s="26">
        <f t="shared" si="2"/>
        <v>1335.1990960000001</v>
      </c>
      <c r="K39" s="26">
        <f t="shared" si="2"/>
        <v>1316.1990960000001</v>
      </c>
      <c r="L39" s="10"/>
      <c r="M39" s="10"/>
    </row>
    <row r="40" spans="1:13" ht="15.75" customHeight="1" x14ac:dyDescent="0.2">
      <c r="A40" s="3" t="s">
        <v>33</v>
      </c>
      <c r="B40" s="25">
        <f>$C10+B39</f>
        <v>13814.402211999999</v>
      </c>
      <c r="C40" s="25">
        <f t="shared" ref="C40:K40" si="3">$C10+C39</f>
        <v>13980.166652</v>
      </c>
      <c r="D40" s="25">
        <f t="shared" si="3"/>
        <v>14350.166652</v>
      </c>
      <c r="E40" s="25">
        <f t="shared" si="3"/>
        <v>14627.402211999999</v>
      </c>
      <c r="F40" s="25">
        <f t="shared" si="3"/>
        <v>14738.402211999999</v>
      </c>
      <c r="G40" s="25">
        <f t="shared" si="3"/>
        <v>14719.402211999999</v>
      </c>
      <c r="H40" s="25">
        <f t="shared" si="3"/>
        <v>14701.402211999999</v>
      </c>
      <c r="I40" s="25">
        <f t="shared" si="3"/>
        <v>14830.643096</v>
      </c>
      <c r="J40" s="25">
        <f t="shared" si="3"/>
        <v>14811.643096</v>
      </c>
      <c r="K40" s="25">
        <f t="shared" si="3"/>
        <v>14792.643096</v>
      </c>
      <c r="L40" s="10"/>
      <c r="M40" s="10"/>
    </row>
    <row r="41" spans="1:13" ht="15.75" customHeight="1" x14ac:dyDescent="0.2">
      <c r="A41" s="16"/>
      <c r="B41" s="34" t="s">
        <v>19</v>
      </c>
      <c r="C41" s="35">
        <f>1-(B40/C40)</f>
        <v>1.1857114734486141E-2</v>
      </c>
      <c r="D41" s="35">
        <f t="shared" ref="D41:K41" si="4">1-(C40/D40)</f>
        <v>2.5783672689852155E-2</v>
      </c>
      <c r="E41" s="35">
        <f t="shared" si="4"/>
        <v>1.8953164477323314E-2</v>
      </c>
      <c r="F41" s="35">
        <f t="shared" si="4"/>
        <v>7.5313455558719822E-3</v>
      </c>
      <c r="G41" s="35">
        <f t="shared" si="4"/>
        <v>-1.2908132902647029E-3</v>
      </c>
      <c r="H41" s="35">
        <f t="shared" si="4"/>
        <v>-1.2243730047265533E-3</v>
      </c>
      <c r="I41" s="35">
        <f t="shared" si="4"/>
        <v>8.7144490743532588E-3</v>
      </c>
      <c r="J41" s="35">
        <f t="shared" si="4"/>
        <v>-1.2827746305290599E-3</v>
      </c>
      <c r="K41" s="35">
        <f t="shared" si="4"/>
        <v>-1.2844222548125117E-3</v>
      </c>
      <c r="L41" s="10"/>
      <c r="M41" s="10"/>
    </row>
    <row r="42" spans="1:13" ht="15.75" customHeight="1" x14ac:dyDescent="0.2"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10"/>
      <c r="M42" s="10"/>
    </row>
    <row r="43" spans="1:13" ht="15.75" customHeight="1" x14ac:dyDescent="0.2">
      <c r="B43" s="1"/>
    </row>
    <row r="44" spans="1:13" ht="15.75" customHeight="1" x14ac:dyDescent="0.2">
      <c r="B44" s="1"/>
    </row>
    <row r="45" spans="1:13" ht="15.75" customHeight="1" x14ac:dyDescent="0.2">
      <c r="B45" s="1"/>
      <c r="C45" s="1"/>
      <c r="D45" s="1"/>
    </row>
    <row r="46" spans="1:13" ht="15.75" customHeight="1" x14ac:dyDescent="0.2"/>
    <row r="47" spans="1:13" ht="15.75" customHeight="1" x14ac:dyDescent="0.2"/>
    <row r="48" spans="1:13" ht="15.75" customHeight="1" x14ac:dyDescent="0.2"/>
    <row r="49" spans="2:4" ht="15.75" customHeight="1" x14ac:dyDescent="0.2"/>
    <row r="50" spans="2:4" ht="15.75" customHeight="1" x14ac:dyDescent="0.2"/>
    <row r="51" spans="2:4" ht="15.75" customHeight="1" x14ac:dyDescent="0.2"/>
    <row r="52" spans="2:4" ht="15.75" customHeight="1" x14ac:dyDescent="0.2"/>
    <row r="53" spans="2:4" ht="15.75" customHeight="1" x14ac:dyDescent="0.2"/>
    <row r="54" spans="2:4" ht="15.75" customHeight="1" x14ac:dyDescent="0.2"/>
    <row r="55" spans="2:4" ht="15.75" customHeight="1" x14ac:dyDescent="0.2"/>
    <row r="56" spans="2:4" ht="15.75" customHeight="1" x14ac:dyDescent="0.2"/>
    <row r="57" spans="2:4" ht="15.75" customHeight="1" x14ac:dyDescent="0.2"/>
    <row r="58" spans="2:4" ht="15.75" customHeight="1" x14ac:dyDescent="0.2">
      <c r="B58" s="12" t="s">
        <v>1</v>
      </c>
    </row>
    <row r="59" spans="2:4" ht="15.75" customHeight="1" x14ac:dyDescent="0.2">
      <c r="B59" s="1" t="s">
        <v>2</v>
      </c>
      <c r="C59" s="1" t="s">
        <v>3</v>
      </c>
    </row>
    <row r="60" spans="2:4" ht="15.75" customHeight="1" x14ac:dyDescent="0.2">
      <c r="B60" s="2">
        <v>15.81</v>
      </c>
      <c r="C60" s="2">
        <v>1000</v>
      </c>
    </row>
    <row r="61" spans="2:4" ht="15.75" customHeight="1" x14ac:dyDescent="0.2">
      <c r="B61" s="4"/>
      <c r="C61" s="4"/>
      <c r="D61" s="4"/>
    </row>
    <row r="62" spans="2:4" ht="15.75" customHeight="1" x14ac:dyDescent="0.2">
      <c r="B62" s="13" t="s">
        <v>21</v>
      </c>
      <c r="C62" s="11"/>
    </row>
    <row r="63" spans="2:4" ht="15.75" customHeight="1" x14ac:dyDescent="0.2">
      <c r="B63" s="13" t="s">
        <v>4</v>
      </c>
    </row>
    <row r="64" spans="2:4" ht="15.75" customHeight="1" x14ac:dyDescent="0.2">
      <c r="B64" s="32" t="s">
        <v>5</v>
      </c>
    </row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</sheetData>
  <hyperlinks>
    <hyperlink ref="B4" r:id="rId1" display="Search here. Look for the &quot;Total Value&quot; column." xr:uid="{00000000-0004-0000-0000-000000000000}"/>
    <hyperlink ref="B64" r:id="rId2" xr:uid="{F00A119A-E5B5-C945-8B6B-293C7E026AB5}"/>
    <hyperlink ref="K15" r:id="rId3" xr:uid="{61A174E0-4F76-1D47-B321-9C61F003BA8D}"/>
  </hyperlinks>
  <pageMargins left="0.7" right="0.7" top="0.75" bottom="0.75" header="0" footer="0"/>
  <pageSetup orientation="portrait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HN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Thomas</cp:lastModifiedBy>
  <dcterms:created xsi:type="dcterms:W3CDTF">2023-11-07T16:04:00Z</dcterms:created>
  <dcterms:modified xsi:type="dcterms:W3CDTF">2023-11-09T19:26:57Z</dcterms:modified>
</cp:coreProperties>
</file>